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评估更正\"/>
    </mc:Choice>
  </mc:AlternateContent>
  <xr:revisionPtr revIDLastSave="0" documentId="13_ncr:1_{44DA1F43-E154-47AA-8013-F83A5A8161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Sheet1!$A$3:$E$75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E18" i="1" l="1"/>
  <c r="E44" i="1"/>
  <c r="C18" i="1"/>
  <c r="C44" i="1"/>
  <c r="C12" i="1" l="1"/>
  <c r="C17" i="1" s="1"/>
  <c r="E9" i="1"/>
  <c r="C9" i="1"/>
  <c r="E7" i="1"/>
  <c r="C7" i="1"/>
  <c r="C73" i="1"/>
  <c r="C74" i="1" s="1"/>
  <c r="E16" i="1"/>
  <c r="E17" i="1" s="1"/>
  <c r="E36" i="1"/>
  <c r="C41" i="1"/>
  <c r="C59" i="1" s="1"/>
  <c r="E59" i="1"/>
  <c r="E38" i="1"/>
  <c r="C36" i="1"/>
  <c r="E70" i="1"/>
  <c r="C38" i="1"/>
  <c r="E75" i="1" l="1"/>
  <c r="C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60" authorId="0" shapeId="0" xr:uid="{13FEE52F-3982-4BB6-8272-EC61EB24B038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个税</t>
        </r>
      </text>
    </comment>
    <comment ref="C73" authorId="0" shapeId="0" xr:uid="{ABC80DF1-7F8E-42CA-9CD9-3808B6C0C6F1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含0.06微信验证费</t>
        </r>
      </text>
    </comment>
  </commentList>
</comments>
</file>

<file path=xl/sharedStrings.xml><?xml version="1.0" encoding="utf-8"?>
<sst xmlns="http://schemas.openxmlformats.org/spreadsheetml/2006/main" count="138" uniqueCount="115">
  <si>
    <t>单位：元</t>
  </si>
  <si>
    <t>项目</t>
  </si>
  <si>
    <t>收入明细</t>
  </si>
  <si>
    <t>收入</t>
  </si>
  <si>
    <t>支出明细</t>
  </si>
  <si>
    <t>支出</t>
  </si>
  <si>
    <t>助医</t>
  </si>
  <si>
    <t>小计</t>
  </si>
  <si>
    <t>助学</t>
  </si>
  <si>
    <t>冠名基金</t>
  </si>
  <si>
    <t>弥陀慈善基金</t>
  </si>
  <si>
    <t>学子互助基金</t>
  </si>
  <si>
    <t>然梅慈善基金</t>
  </si>
  <si>
    <t>颐养基金</t>
  </si>
  <si>
    <t>秘书处日常运作经费</t>
  </si>
  <si>
    <t>工资及补贴</t>
  </si>
  <si>
    <t>社保费</t>
  </si>
  <si>
    <t>办公费</t>
  </si>
  <si>
    <t>修缮费</t>
  </si>
  <si>
    <t>宣传费</t>
  </si>
  <si>
    <t>住房公积金</t>
  </si>
  <si>
    <t>定向贷款项目</t>
  </si>
  <si>
    <t>利息收入</t>
  </si>
  <si>
    <t>合计</t>
  </si>
  <si>
    <t>勒流街道教育发展基金</t>
  </si>
  <si>
    <t>东菱凯琴集团慈善基金</t>
  </si>
  <si>
    <t>清源福利基金</t>
  </si>
  <si>
    <t>东泰慈善基金</t>
  </si>
  <si>
    <t>勒流文化体育旅游发展基金</t>
  </si>
  <si>
    <t>培训费</t>
    <phoneticPr fontId="2" type="noConversion"/>
  </si>
  <si>
    <t>小计</t>
    <phoneticPr fontId="2" type="noConversion"/>
  </si>
  <si>
    <t>捐助肾病患者</t>
    <phoneticPr fontId="2" type="noConversion"/>
  </si>
  <si>
    <t>扶贫专户</t>
    <phoneticPr fontId="2" type="noConversion"/>
  </si>
  <si>
    <t>扶贫专户630筹款</t>
    <phoneticPr fontId="2" type="noConversion"/>
  </si>
  <si>
    <t>两新党组织慈善基金</t>
  </si>
  <si>
    <t>助困</t>
    <phoneticPr fontId="2" type="noConversion"/>
  </si>
  <si>
    <t>专项</t>
    <phoneticPr fontId="2" type="noConversion"/>
  </si>
  <si>
    <t>睿泽慈善基金</t>
  </si>
  <si>
    <t>高仕达慈善基金</t>
  </si>
  <si>
    <t>区慈善会助学（区拔）</t>
    <phoneticPr fontId="2" type="noConversion"/>
  </si>
  <si>
    <t>勒流镇街道在读优秀学生进行及优秀教师奖励，教育基础设施建设支出</t>
  </si>
  <si>
    <t>清源敬老节活动饮料、奖牌、工艺品、活动策划费、长者利是、餐费等</t>
    <phoneticPr fontId="2" type="noConversion"/>
  </si>
  <si>
    <t>展翅基金</t>
    <phoneticPr fontId="2" type="noConversion"/>
  </si>
  <si>
    <t>困难家庭救助</t>
    <phoneticPr fontId="2" type="noConversion"/>
  </si>
  <si>
    <t>节日慰问</t>
    <phoneticPr fontId="2" type="noConversion"/>
  </si>
  <si>
    <t>--</t>
    <phoneticPr fontId="2" type="noConversion"/>
  </si>
  <si>
    <t>2020年1月1日-2020年12月31日</t>
    <phoneticPr fontId="2" type="noConversion"/>
  </si>
  <si>
    <t>金马慈善基金</t>
  </si>
  <si>
    <t>庞氏慈善基金</t>
  </si>
  <si>
    <t>澳门顺德勒流同乡会慈善基金</t>
  </si>
  <si>
    <t>圣英慈善基金</t>
  </si>
  <si>
    <t>豪聪欣燃亮基金</t>
  </si>
  <si>
    <t>爱心兑换劵（时间2019年4月-2019年12月月）</t>
    <phoneticPr fontId="2" type="noConversion"/>
  </si>
  <si>
    <t>雷州农村危房改造-杨小英、凉山州美姑县扶贫项目、墨脱县产业发展和民生帮扶</t>
    <phoneticPr fontId="2" type="noConversion"/>
  </si>
  <si>
    <t>勒流慈善会资助勒流敬老院厨房补贴费用</t>
  </si>
  <si>
    <t>勒流慈善会资助众涌康园</t>
  </si>
  <si>
    <t>志愿者活动经费</t>
    <phoneticPr fontId="2" type="noConversion"/>
  </si>
  <si>
    <t>跆拳有道兴趣小组学子考试费、诚心伴你行费用、志愿者活动费用、助学生及义工团体购买保险、受助学生领袖培训、情暖中秋</t>
    <phoneticPr fontId="2" type="noConversion"/>
  </si>
  <si>
    <t>节日礼包慰问（六一儿童、夏日送清凉、慰问金）</t>
    <phoneticPr fontId="2" type="noConversion"/>
  </si>
  <si>
    <t>日常捐赠</t>
    <phoneticPr fontId="2" type="noConversion"/>
  </si>
  <si>
    <t>2018年“99公益日”</t>
  </si>
  <si>
    <t>2019年“99公益日”</t>
  </si>
  <si>
    <t>2019年夏季勒流长综乐善爱心饭堂</t>
  </si>
  <si>
    <t>安心善居</t>
  </si>
  <si>
    <t>德康园爱心饭堂</t>
  </si>
  <si>
    <t>低保核查</t>
  </si>
  <si>
    <t>肺炎疫情防治款项</t>
  </si>
  <si>
    <t>困难家庭房屋修缮改造</t>
  </si>
  <si>
    <t>顺德慈善会*惠妍教育助学基金服务助学资金（青苗学堂）</t>
  </si>
  <si>
    <t>顺德慈善会*惠妍教育助学基金服务助学资金（青苗筑梦）</t>
  </si>
  <si>
    <t>长者综合服务中心服务费</t>
  </si>
  <si>
    <t>植善计划</t>
  </si>
  <si>
    <t>助残服务项目</t>
  </si>
  <si>
    <t>危重病困难儿童医疗救助</t>
    <phoneticPr fontId="2" type="noConversion"/>
  </si>
  <si>
    <t>危重病儿童救助2人(陈湘BB、任德秀BB、贺玉兰BB)</t>
    <phoneticPr fontId="2" type="noConversion"/>
  </si>
  <si>
    <t>肾病患者医疗帮扶2539人次</t>
    <phoneticPr fontId="2" type="noConversion"/>
  </si>
  <si>
    <t>助学（240人次）</t>
    <phoneticPr fontId="2" type="noConversion"/>
  </si>
  <si>
    <t>2019年“德力展翅”辅助就业培训计划</t>
    <phoneticPr fontId="2" type="noConversion"/>
  </si>
  <si>
    <t>惠妍志愿服务梦想益行者、“情暖春节”慈善关怀活动费用</t>
    <phoneticPr fontId="2" type="noConversion"/>
  </si>
  <si>
    <t>爱心驿站装修（装修费、清洁费）</t>
    <phoneticPr fontId="2" type="noConversion"/>
  </si>
  <si>
    <t>圆梦行动资助（区拔）</t>
    <phoneticPr fontId="2" type="noConversion"/>
  </si>
  <si>
    <t>安心善居首期合同款及受助（房屋修缮及厕所维修）人次*人</t>
    <phoneticPr fontId="2" type="noConversion"/>
  </si>
  <si>
    <t>交通费</t>
    <phoneticPr fontId="2" type="noConversion"/>
  </si>
  <si>
    <t>服务费、饭堂费用、其他费用</t>
    <phoneticPr fontId="2" type="noConversion"/>
  </si>
  <si>
    <t>7天通知、活期利息</t>
    <phoneticPr fontId="2" type="noConversion"/>
  </si>
  <si>
    <t>中信信托</t>
    <phoneticPr fontId="2" type="noConversion"/>
  </si>
  <si>
    <t>育贤利息</t>
    <phoneticPr fontId="2" type="noConversion"/>
  </si>
  <si>
    <t>利息合计</t>
    <phoneticPr fontId="2" type="noConversion"/>
  </si>
  <si>
    <t>其他支出(招待费、电费、水费、电话费等）</t>
    <phoneticPr fontId="2" type="noConversion"/>
  </si>
  <si>
    <t>定向资助扶闾村低保家庭（18人次）</t>
    <phoneticPr fontId="2" type="noConversion"/>
  </si>
  <si>
    <t>开展2020年关怀长困难长者、妇女活动方案</t>
    <phoneticPr fontId="2" type="noConversion"/>
  </si>
  <si>
    <t>助学232人次</t>
    <phoneticPr fontId="2" type="noConversion"/>
  </si>
  <si>
    <t>环卫工人春节礼包、康*如</t>
    <phoneticPr fontId="2" type="noConversion"/>
  </si>
  <si>
    <t>春节慰问26人次、“七一”慰问34人次</t>
  </si>
  <si>
    <t>勒流长者综合服务中心服务费、饭堂服务费、长综其他费用等</t>
    <phoneticPr fontId="2" type="noConversion"/>
  </si>
  <si>
    <t>资助困难外来人员丧葬费1人、资助困难人员3人</t>
    <phoneticPr fontId="2" type="noConversion"/>
  </si>
  <si>
    <t>敬老院热水器项目</t>
    <phoneticPr fontId="2" type="noConversion"/>
  </si>
  <si>
    <t>“爱心送暖 迎新春”活动礼包</t>
    <phoneticPr fontId="2" type="noConversion"/>
  </si>
  <si>
    <t>奖教奖学及6个村居敬老活动、购买疫情应急医用口罩</t>
    <phoneticPr fontId="2" type="noConversion"/>
  </si>
  <si>
    <t>开支寻味顺德</t>
    <phoneticPr fontId="2" type="noConversion"/>
  </si>
  <si>
    <t>花市义卖活动费用、超市困难学员3人</t>
    <phoneticPr fontId="2" type="noConversion"/>
  </si>
  <si>
    <t>见义勇为奖励-曹先生、疫情应急医用口罩、2020年公益大卖场费用</t>
    <phoneticPr fontId="2" type="noConversion"/>
  </si>
  <si>
    <t>勒北村槎涌大社元宵节派发60岁以上长者利是、疫情应急医用口罩</t>
    <phoneticPr fontId="2" type="noConversion"/>
  </si>
  <si>
    <t>开支爱心驿站购置日常用品</t>
    <phoneticPr fontId="2" type="noConversion"/>
  </si>
  <si>
    <t>安居亮工程受助7人</t>
    <phoneticPr fontId="2" type="noConversion"/>
  </si>
  <si>
    <t>困难家庭房屋修缮（21人）</t>
    <phoneticPr fontId="2" type="noConversion"/>
  </si>
  <si>
    <t>折旧费</t>
    <phoneticPr fontId="2" type="noConversion"/>
  </si>
  <si>
    <t>顺德区勒流长者综合服务中心场地设施改造提升</t>
    <phoneticPr fontId="2" type="noConversion"/>
  </si>
  <si>
    <t>其他支出（造价咨询费 税金附加等）</t>
    <phoneticPr fontId="2" type="noConversion"/>
  </si>
  <si>
    <t>计提增值税</t>
    <phoneticPr fontId="2" type="noConversion"/>
  </si>
  <si>
    <t>区拔( 心愿100公益行惠妍志愿服务/    惠妍1.3.服务助学项目宣传发动经费)/情暖春节</t>
    <phoneticPr fontId="2" type="noConversion"/>
  </si>
  <si>
    <t>安居亮工程（区拔）</t>
    <phoneticPr fontId="2" type="noConversion"/>
  </si>
  <si>
    <t>“肾曦”之光2.0</t>
    <phoneticPr fontId="2" type="noConversion"/>
  </si>
  <si>
    <t>小计</t>
    <phoneticPr fontId="2" type="noConversion"/>
  </si>
  <si>
    <t>勒流慈善会2020年度财务收支情况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</si>
</sst>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);[Red]\(0.00\)"/>
    <numFmt numFmtId="178" formatCode="#,##0.00_);[Red]\(#,##0.00\)"/>
  </numFmts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0" fillId="0" borderId="2" xfId="0" applyFont="1" applyFill="1" applyBorder="1" applyAlignment="1">
      <alignment vertical="center" wrapText="1"/>
    </xf>
    <xf numFmtId="0" fontId="6" fillId="0" borderId="2" xfId="0" quotePrefix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8" fontId="6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zoomScaleNormal="100" workbookViewId="0">
      <pane ySplit="3" topLeftCell="A4" activePane="bottomLeft" state="frozen"/>
      <selection pane="bottomLeft" sqref="A1:XFD1048576"/>
    </sheetView>
  </sheetViews>
  <sheetFormatPr defaultColWidth="9" defaultRowHeight="30" customHeight="1" x14ac:dyDescent="0.15"/>
  <cols>
    <col min="1" max="1" width="13.375" style="25" customWidth="1"/>
    <col min="2" max="2" width="39.875" style="3" customWidth="1"/>
    <col min="3" max="3" width="18.25" style="14" customWidth="1"/>
    <col min="4" max="4" width="39.875" style="19" customWidth="1"/>
    <col min="5" max="5" width="18.25" style="14" bestFit="1" customWidth="1"/>
    <col min="6" max="6" width="11.625" style="3" bestFit="1" customWidth="1"/>
    <col min="7" max="16384" width="9" style="3"/>
  </cols>
  <sheetData>
    <row r="1" spans="1:5" ht="30" customHeight="1" x14ac:dyDescent="0.15">
      <c r="A1" s="36" t="s">
        <v>114</v>
      </c>
      <c r="B1" s="36"/>
      <c r="C1" s="36"/>
      <c r="D1" s="36"/>
      <c r="E1" s="36"/>
    </row>
    <row r="2" spans="1:5" ht="30" customHeight="1" x14ac:dyDescent="0.15">
      <c r="D2" s="19" t="s">
        <v>46</v>
      </c>
      <c r="E2" s="26" t="s">
        <v>0</v>
      </c>
    </row>
    <row r="3" spans="1:5" s="4" customFormat="1" ht="30" customHeight="1" x14ac:dyDescent="0.15">
      <c r="A3" s="24" t="s">
        <v>1</v>
      </c>
      <c r="B3" s="24" t="s">
        <v>2</v>
      </c>
      <c r="C3" s="15" t="s">
        <v>3</v>
      </c>
      <c r="D3" s="24" t="s">
        <v>4</v>
      </c>
      <c r="E3" s="15" t="s">
        <v>5</v>
      </c>
    </row>
    <row r="4" spans="1:5" ht="30" customHeight="1" x14ac:dyDescent="0.15">
      <c r="A4" s="46" t="s">
        <v>6</v>
      </c>
      <c r="B4" s="5" t="s">
        <v>73</v>
      </c>
      <c r="C4" s="12">
        <v>5330.96</v>
      </c>
      <c r="D4" s="5" t="s">
        <v>74</v>
      </c>
      <c r="E4" s="13">
        <v>10090.33</v>
      </c>
    </row>
    <row r="5" spans="1:5" ht="30" customHeight="1" x14ac:dyDescent="0.15">
      <c r="A5" s="46"/>
      <c r="B5" s="11" t="s">
        <v>31</v>
      </c>
      <c r="C5" s="12">
        <v>5327.49</v>
      </c>
      <c r="D5" s="11" t="s">
        <v>75</v>
      </c>
      <c r="E5" s="13">
        <v>101560</v>
      </c>
    </row>
    <row r="6" spans="1:5" ht="30" customHeight="1" x14ac:dyDescent="0.15">
      <c r="A6" s="46"/>
      <c r="B6" s="11" t="s">
        <v>43</v>
      </c>
      <c r="C6" s="12"/>
      <c r="D6" s="11" t="s">
        <v>43</v>
      </c>
      <c r="E6" s="13">
        <v>149300</v>
      </c>
    </row>
    <row r="7" spans="1:5" ht="30" customHeight="1" x14ac:dyDescent="0.15">
      <c r="A7" s="46"/>
      <c r="B7" s="6" t="s">
        <v>30</v>
      </c>
      <c r="C7" s="16">
        <f>SUM(C4:C6)</f>
        <v>10658.45</v>
      </c>
      <c r="D7" s="6" t="s">
        <v>7</v>
      </c>
      <c r="E7" s="18">
        <f>SUM(E4:E6)</f>
        <v>260950.33000000002</v>
      </c>
    </row>
    <row r="8" spans="1:5" ht="30" customHeight="1" x14ac:dyDescent="0.15">
      <c r="A8" s="46" t="s">
        <v>8</v>
      </c>
      <c r="B8" s="27" t="s">
        <v>39</v>
      </c>
      <c r="C8" s="12">
        <v>826500</v>
      </c>
      <c r="D8" s="11" t="s">
        <v>76</v>
      </c>
      <c r="E8" s="12">
        <v>838810</v>
      </c>
    </row>
    <row r="9" spans="1:5" ht="30" customHeight="1" x14ac:dyDescent="0.15">
      <c r="A9" s="46"/>
      <c r="B9" s="6" t="s">
        <v>7</v>
      </c>
      <c r="C9" s="16">
        <f>SUM(C8:C8)</f>
        <v>826500</v>
      </c>
      <c r="D9" s="6" t="s">
        <v>7</v>
      </c>
      <c r="E9" s="18">
        <f>SUM(E8:E8)</f>
        <v>838810</v>
      </c>
    </row>
    <row r="10" spans="1:5" ht="30" customHeight="1" x14ac:dyDescent="0.15">
      <c r="A10" s="34" t="s">
        <v>35</v>
      </c>
      <c r="B10" s="22" t="s">
        <v>44</v>
      </c>
      <c r="C10" s="12">
        <v>50450</v>
      </c>
      <c r="D10" s="23" t="s">
        <v>58</v>
      </c>
      <c r="E10" s="13">
        <v>109906.69</v>
      </c>
    </row>
    <row r="11" spans="1:5" ht="30" customHeight="1" x14ac:dyDescent="0.15">
      <c r="A11" s="47"/>
      <c r="B11" s="7" t="s">
        <v>80</v>
      </c>
      <c r="C11" s="12">
        <v>8271.0299999999988</v>
      </c>
      <c r="D11" s="29" t="s">
        <v>45</v>
      </c>
      <c r="E11" s="12">
        <v>333</v>
      </c>
    </row>
    <row r="12" spans="1:5" ht="30" customHeight="1" x14ac:dyDescent="0.15">
      <c r="A12" s="47"/>
      <c r="B12" s="11" t="s">
        <v>59</v>
      </c>
      <c r="C12" s="12">
        <f>5525.7+7652.4+39862.9</f>
        <v>53041</v>
      </c>
      <c r="D12" s="29" t="s">
        <v>54</v>
      </c>
      <c r="E12" s="12">
        <v>100000</v>
      </c>
    </row>
    <row r="13" spans="1:5" ht="30" customHeight="1" x14ac:dyDescent="0.15">
      <c r="A13" s="47"/>
      <c r="B13" s="11"/>
      <c r="C13" s="12"/>
      <c r="D13" s="5" t="s">
        <v>55</v>
      </c>
      <c r="E13" s="12">
        <v>100000</v>
      </c>
    </row>
    <row r="14" spans="1:5" ht="30" customHeight="1" x14ac:dyDescent="0.15">
      <c r="A14" s="47"/>
      <c r="B14" s="11"/>
      <c r="C14" s="12"/>
      <c r="D14" s="11" t="s">
        <v>79</v>
      </c>
      <c r="E14" s="12">
        <v>82916.679999999993</v>
      </c>
    </row>
    <row r="15" spans="1:5" ht="30" customHeight="1" x14ac:dyDescent="0.15">
      <c r="A15" s="47"/>
      <c r="B15" s="11"/>
      <c r="C15" s="12"/>
      <c r="D15" s="5" t="s">
        <v>52</v>
      </c>
      <c r="E15" s="12">
        <v>145804.29999999999</v>
      </c>
    </row>
    <row r="16" spans="1:5" ht="30" customHeight="1" x14ac:dyDescent="0.15">
      <c r="A16" s="47"/>
      <c r="B16" s="11"/>
      <c r="C16" s="12"/>
      <c r="D16" s="5" t="s">
        <v>108</v>
      </c>
      <c r="E16" s="12">
        <f>7671.25+3300+433.65</f>
        <v>11404.9</v>
      </c>
    </row>
    <row r="17" spans="1:5" ht="30" customHeight="1" x14ac:dyDescent="0.15">
      <c r="A17" s="35"/>
      <c r="B17" s="6" t="s">
        <v>7</v>
      </c>
      <c r="C17" s="16">
        <f>SUM(C10:C15)</f>
        <v>111762.03</v>
      </c>
      <c r="D17" s="6" t="s">
        <v>7</v>
      </c>
      <c r="E17" s="16">
        <f>SUM(E10:E16)</f>
        <v>550365.56999999995</v>
      </c>
    </row>
    <row r="18" spans="1:5" ht="30" customHeight="1" x14ac:dyDescent="0.15">
      <c r="A18" s="46" t="s">
        <v>9</v>
      </c>
      <c r="B18" s="11" t="s">
        <v>24</v>
      </c>
      <c r="C18" s="12">
        <f>2797700.16-1900000</f>
        <v>897700.16000000015</v>
      </c>
      <c r="D18" s="7" t="s">
        <v>40</v>
      </c>
      <c r="E18" s="13">
        <f>34188781.16-10980000</f>
        <v>23208781.159999996</v>
      </c>
    </row>
    <row r="19" spans="1:5" ht="30" customHeight="1" x14ac:dyDescent="0.15">
      <c r="A19" s="46"/>
      <c r="B19" s="11" t="s">
        <v>47</v>
      </c>
      <c r="C19" s="12">
        <v>29400</v>
      </c>
      <c r="D19" s="7" t="s">
        <v>89</v>
      </c>
      <c r="E19" s="13">
        <v>28200</v>
      </c>
    </row>
    <row r="20" spans="1:5" ht="30" customHeight="1" x14ac:dyDescent="0.15">
      <c r="A20" s="46"/>
      <c r="B20" s="11" t="s">
        <v>10</v>
      </c>
      <c r="C20" s="12">
        <v>0</v>
      </c>
      <c r="D20" s="7" t="s">
        <v>90</v>
      </c>
      <c r="E20" s="13">
        <v>6090</v>
      </c>
    </row>
    <row r="21" spans="1:5" ht="30" customHeight="1" x14ac:dyDescent="0.15">
      <c r="A21" s="46"/>
      <c r="B21" s="11" t="s">
        <v>11</v>
      </c>
      <c r="C21" s="12">
        <v>0</v>
      </c>
      <c r="D21" s="11" t="s">
        <v>91</v>
      </c>
      <c r="E21" s="13">
        <v>241000</v>
      </c>
    </row>
    <row r="22" spans="1:5" ht="30" customHeight="1" x14ac:dyDescent="0.15">
      <c r="A22" s="46"/>
      <c r="B22" s="11" t="s">
        <v>48</v>
      </c>
      <c r="C22" s="12">
        <v>0</v>
      </c>
      <c r="D22" s="11" t="s">
        <v>92</v>
      </c>
      <c r="E22" s="13">
        <v>14900</v>
      </c>
    </row>
    <row r="23" spans="1:5" ht="30" customHeight="1" x14ac:dyDescent="0.15">
      <c r="A23" s="46"/>
      <c r="B23" s="11" t="s">
        <v>34</v>
      </c>
      <c r="C23" s="12">
        <v>88761.59</v>
      </c>
      <c r="D23" s="7" t="s">
        <v>93</v>
      </c>
      <c r="E23" s="13">
        <v>55032.049999999996</v>
      </c>
    </row>
    <row r="24" spans="1:5" ht="30" customHeight="1" x14ac:dyDescent="0.15">
      <c r="A24" s="46"/>
      <c r="B24" s="11" t="s">
        <v>13</v>
      </c>
      <c r="C24" s="12">
        <v>125120.55</v>
      </c>
      <c r="D24" s="7" t="s">
        <v>94</v>
      </c>
      <c r="E24" s="13">
        <v>235100.53</v>
      </c>
    </row>
    <row r="25" spans="1:5" ht="30" customHeight="1" x14ac:dyDescent="0.15">
      <c r="A25" s="46"/>
      <c r="B25" s="11" t="s">
        <v>12</v>
      </c>
      <c r="C25" s="12">
        <v>0</v>
      </c>
      <c r="D25" s="7" t="s">
        <v>95</v>
      </c>
      <c r="E25" s="13">
        <v>19841.5</v>
      </c>
    </row>
    <row r="26" spans="1:5" ht="30" customHeight="1" x14ac:dyDescent="0.15">
      <c r="A26" s="46"/>
      <c r="B26" s="11" t="s">
        <v>25</v>
      </c>
      <c r="C26" s="12">
        <v>923228</v>
      </c>
      <c r="D26" s="7" t="s">
        <v>98</v>
      </c>
      <c r="E26" s="13">
        <v>673228</v>
      </c>
    </row>
    <row r="27" spans="1:5" ht="30" customHeight="1" x14ac:dyDescent="0.15">
      <c r="A27" s="46"/>
      <c r="B27" s="11" t="s">
        <v>49</v>
      </c>
      <c r="C27" s="12">
        <v>0</v>
      </c>
      <c r="D27" s="7" t="s">
        <v>96</v>
      </c>
      <c r="E27" s="13">
        <v>112920</v>
      </c>
    </row>
    <row r="28" spans="1:5" ht="30" customHeight="1" x14ac:dyDescent="0.15">
      <c r="A28" s="46"/>
      <c r="B28" s="11" t="s">
        <v>26</v>
      </c>
      <c r="C28" s="12">
        <v>335156</v>
      </c>
      <c r="D28" s="5" t="s">
        <v>41</v>
      </c>
      <c r="E28" s="13">
        <v>294588.5</v>
      </c>
    </row>
    <row r="29" spans="1:5" ht="30" customHeight="1" x14ac:dyDescent="0.15">
      <c r="A29" s="46"/>
      <c r="B29" s="11" t="s">
        <v>27</v>
      </c>
      <c r="C29" s="13">
        <v>0</v>
      </c>
      <c r="D29" s="7" t="s">
        <v>97</v>
      </c>
      <c r="E29" s="13">
        <v>20000</v>
      </c>
    </row>
    <row r="30" spans="1:5" ht="30" customHeight="1" x14ac:dyDescent="0.15">
      <c r="A30" s="46"/>
      <c r="B30" s="11" t="s">
        <v>28</v>
      </c>
      <c r="C30" s="13">
        <v>251803.54</v>
      </c>
      <c r="D30" s="7" t="s">
        <v>99</v>
      </c>
      <c r="E30" s="13">
        <v>100000</v>
      </c>
    </row>
    <row r="31" spans="1:5" ht="30" customHeight="1" x14ac:dyDescent="0.15">
      <c r="A31" s="46"/>
      <c r="B31" s="11" t="s">
        <v>42</v>
      </c>
      <c r="C31" s="13">
        <v>22439.599999999999</v>
      </c>
      <c r="D31" s="7" t="s">
        <v>100</v>
      </c>
      <c r="E31" s="13">
        <v>10670</v>
      </c>
    </row>
    <row r="32" spans="1:5" ht="30" customHeight="1" x14ac:dyDescent="0.15">
      <c r="A32" s="46"/>
      <c r="B32" s="11" t="s">
        <v>37</v>
      </c>
      <c r="C32" s="12">
        <v>50000</v>
      </c>
      <c r="D32" s="7" t="s">
        <v>101</v>
      </c>
      <c r="E32" s="13">
        <v>19219.8</v>
      </c>
    </row>
    <row r="33" spans="1:6" ht="30" customHeight="1" x14ac:dyDescent="0.15">
      <c r="A33" s="46"/>
      <c r="B33" s="11" t="s">
        <v>38</v>
      </c>
      <c r="C33" s="12">
        <v>0</v>
      </c>
      <c r="D33" s="7" t="s">
        <v>102</v>
      </c>
      <c r="E33" s="13">
        <v>10000</v>
      </c>
    </row>
    <row r="34" spans="1:6" ht="30" customHeight="1" x14ac:dyDescent="0.15">
      <c r="A34" s="46"/>
      <c r="B34" s="11" t="s">
        <v>50</v>
      </c>
      <c r="C34" s="12">
        <v>40000</v>
      </c>
      <c r="D34" s="7" t="s">
        <v>103</v>
      </c>
      <c r="E34" s="13">
        <v>3472.76</v>
      </c>
    </row>
    <row r="35" spans="1:6" ht="30" customHeight="1" x14ac:dyDescent="0.15">
      <c r="A35" s="46"/>
      <c r="B35" s="11" t="s">
        <v>51</v>
      </c>
      <c r="C35" s="12">
        <v>50000</v>
      </c>
      <c r="D35" s="7"/>
      <c r="E35" s="13">
        <v>0</v>
      </c>
    </row>
    <row r="36" spans="1:6" ht="30" customHeight="1" x14ac:dyDescent="0.15">
      <c r="A36" s="46"/>
      <c r="B36" s="6" t="s">
        <v>7</v>
      </c>
      <c r="C36" s="16">
        <f>SUM(C18:C35)</f>
        <v>2813609.44</v>
      </c>
      <c r="D36" s="6" t="s">
        <v>7</v>
      </c>
      <c r="E36" s="18">
        <f>SUM(E18:E35)</f>
        <v>25053044.300000001</v>
      </c>
    </row>
    <row r="37" spans="1:6" ht="30" customHeight="1" x14ac:dyDescent="0.15">
      <c r="A37" s="46" t="s">
        <v>32</v>
      </c>
      <c r="B37" s="11" t="s">
        <v>33</v>
      </c>
      <c r="C37" s="12">
        <v>874110.46</v>
      </c>
      <c r="D37" s="5" t="s">
        <v>53</v>
      </c>
      <c r="E37" s="48">
        <v>260000</v>
      </c>
    </row>
    <row r="38" spans="1:6" ht="30" customHeight="1" x14ac:dyDescent="0.15">
      <c r="A38" s="46"/>
      <c r="B38" s="2" t="s">
        <v>113</v>
      </c>
      <c r="C38" s="16">
        <f>SUM(C37)</f>
        <v>874110.46</v>
      </c>
      <c r="D38" s="2" t="s">
        <v>7</v>
      </c>
      <c r="E38" s="18">
        <f>SUM(E37)</f>
        <v>260000</v>
      </c>
    </row>
    <row r="39" spans="1:6" ht="36" x14ac:dyDescent="0.15">
      <c r="A39" s="34" t="s">
        <v>36</v>
      </c>
      <c r="B39" s="5" t="s">
        <v>56</v>
      </c>
      <c r="C39" s="12">
        <v>0</v>
      </c>
      <c r="D39" s="28" t="s">
        <v>57</v>
      </c>
      <c r="E39" s="12">
        <v>37334.5</v>
      </c>
    </row>
    <row r="40" spans="1:6" ht="30" customHeight="1" x14ac:dyDescent="0.15">
      <c r="A40" s="47"/>
      <c r="B40" s="5" t="s">
        <v>111</v>
      </c>
      <c r="C40" s="12">
        <v>90000</v>
      </c>
      <c r="D40" s="11" t="s">
        <v>104</v>
      </c>
      <c r="E40" s="12">
        <v>23546.3</v>
      </c>
    </row>
    <row r="41" spans="1:6" ht="30" customHeight="1" x14ac:dyDescent="0.15">
      <c r="A41" s="47"/>
      <c r="B41" s="5" t="s">
        <v>63</v>
      </c>
      <c r="C41" s="12">
        <f>320160.09+115535.94+116292.38+64432.87+291691.54</f>
        <v>908112.82000000007</v>
      </c>
      <c r="D41" s="5" t="s">
        <v>81</v>
      </c>
      <c r="E41" s="12">
        <v>924916.71</v>
      </c>
    </row>
    <row r="42" spans="1:6" ht="30" customHeight="1" x14ac:dyDescent="0.15">
      <c r="A42" s="47"/>
      <c r="B42" s="5" t="s">
        <v>67</v>
      </c>
      <c r="C42" s="12">
        <v>0</v>
      </c>
      <c r="D42" s="5" t="s">
        <v>105</v>
      </c>
      <c r="E42" s="12">
        <v>369619.64</v>
      </c>
    </row>
    <row r="43" spans="1:6" ht="30" customHeight="1" x14ac:dyDescent="0.15">
      <c r="A43" s="47"/>
      <c r="B43" s="5" t="s">
        <v>65</v>
      </c>
      <c r="C43" s="12">
        <v>168316.83</v>
      </c>
      <c r="D43" s="21" t="s">
        <v>45</v>
      </c>
      <c r="E43" s="12">
        <v>128027.71</v>
      </c>
      <c r="F43" s="33"/>
    </row>
    <row r="44" spans="1:6" ht="30" customHeight="1" x14ac:dyDescent="0.15">
      <c r="A44" s="47"/>
      <c r="B44" s="5" t="s">
        <v>66</v>
      </c>
      <c r="C44" s="12">
        <f>8631032.66-5873000</f>
        <v>2758032.66</v>
      </c>
      <c r="D44" s="21" t="s">
        <v>45</v>
      </c>
      <c r="E44" s="12">
        <f>8874177.52-5873000</f>
        <v>3001177.5199999996</v>
      </c>
    </row>
    <row r="45" spans="1:6" ht="30" customHeight="1" x14ac:dyDescent="0.15">
      <c r="A45" s="47"/>
      <c r="B45" s="5" t="s">
        <v>71</v>
      </c>
      <c r="C45" s="12">
        <v>0</v>
      </c>
      <c r="D45" s="21" t="s">
        <v>45</v>
      </c>
      <c r="E45" s="13">
        <v>265090</v>
      </c>
    </row>
    <row r="46" spans="1:6" ht="30" customHeight="1" x14ac:dyDescent="0.15">
      <c r="A46" s="47"/>
      <c r="B46" s="5" t="s">
        <v>72</v>
      </c>
      <c r="C46" s="12">
        <v>0</v>
      </c>
      <c r="D46" s="21" t="s">
        <v>45</v>
      </c>
      <c r="E46" s="12">
        <v>6600</v>
      </c>
    </row>
    <row r="47" spans="1:6" ht="30" customHeight="1" x14ac:dyDescent="0.15">
      <c r="A47" s="47"/>
      <c r="B47" s="5" t="s">
        <v>70</v>
      </c>
      <c r="C47" s="12">
        <v>693069.31</v>
      </c>
      <c r="D47" s="21" t="s">
        <v>83</v>
      </c>
      <c r="E47" s="13">
        <v>1208703.42</v>
      </c>
    </row>
    <row r="48" spans="1:6" ht="30" customHeight="1" x14ac:dyDescent="0.15">
      <c r="A48" s="47"/>
      <c r="B48" s="5" t="s">
        <v>64</v>
      </c>
      <c r="C48" s="12">
        <v>0</v>
      </c>
      <c r="D48" s="21" t="s">
        <v>45</v>
      </c>
      <c r="E48" s="12">
        <v>166298</v>
      </c>
    </row>
    <row r="49" spans="1:5" ht="30" customHeight="1" x14ac:dyDescent="0.15">
      <c r="A49" s="47"/>
      <c r="B49" s="5" t="s">
        <v>62</v>
      </c>
      <c r="C49" s="12">
        <v>126377.8</v>
      </c>
      <c r="D49" s="21" t="s">
        <v>45</v>
      </c>
      <c r="E49" s="12">
        <v>113084</v>
      </c>
    </row>
    <row r="50" spans="1:5" ht="30" customHeight="1" x14ac:dyDescent="0.15">
      <c r="A50" s="47"/>
      <c r="B50" s="5" t="s">
        <v>60</v>
      </c>
      <c r="C50" s="12">
        <v>0</v>
      </c>
      <c r="D50" s="21" t="s">
        <v>45</v>
      </c>
      <c r="E50" s="12">
        <v>32933.4</v>
      </c>
    </row>
    <row r="51" spans="1:5" ht="30" customHeight="1" x14ac:dyDescent="0.15">
      <c r="A51" s="47"/>
      <c r="B51" s="5" t="s">
        <v>61</v>
      </c>
      <c r="C51" s="12">
        <v>46813</v>
      </c>
      <c r="D51" s="21" t="s">
        <v>45</v>
      </c>
      <c r="E51" s="12">
        <v>21824.68</v>
      </c>
    </row>
    <row r="52" spans="1:5" ht="30" customHeight="1" x14ac:dyDescent="0.15">
      <c r="A52" s="47"/>
      <c r="B52" s="5" t="s">
        <v>112</v>
      </c>
      <c r="C52" s="12">
        <v>100000</v>
      </c>
      <c r="D52" s="21" t="s">
        <v>45</v>
      </c>
      <c r="E52" s="12">
        <v>129300.87</v>
      </c>
    </row>
    <row r="53" spans="1:5" ht="30" customHeight="1" x14ac:dyDescent="0.15">
      <c r="A53" s="47"/>
      <c r="B53" s="5" t="s">
        <v>110</v>
      </c>
      <c r="C53" s="12">
        <v>19514.349999999999</v>
      </c>
      <c r="D53" s="5" t="s">
        <v>78</v>
      </c>
      <c r="E53" s="12">
        <v>12223.8</v>
      </c>
    </row>
    <row r="54" spans="1:5" ht="30" customHeight="1" x14ac:dyDescent="0.15">
      <c r="A54" s="47"/>
      <c r="B54" s="5" t="s">
        <v>77</v>
      </c>
      <c r="C54" s="12">
        <v>28000</v>
      </c>
      <c r="D54" s="21" t="s">
        <v>45</v>
      </c>
      <c r="E54" s="12">
        <v>90390.79</v>
      </c>
    </row>
    <row r="55" spans="1:5" ht="30" customHeight="1" x14ac:dyDescent="0.15">
      <c r="A55" s="47"/>
      <c r="B55" s="5" t="s">
        <v>107</v>
      </c>
      <c r="C55" s="12">
        <v>136251</v>
      </c>
      <c r="D55" s="21" t="s">
        <v>45</v>
      </c>
      <c r="E55" s="12">
        <v>157777.48000000001</v>
      </c>
    </row>
    <row r="56" spans="1:5" ht="30" customHeight="1" x14ac:dyDescent="0.15">
      <c r="A56" s="47"/>
      <c r="B56" s="5" t="s">
        <v>68</v>
      </c>
      <c r="C56" s="12">
        <v>27722.77</v>
      </c>
      <c r="D56" s="21" t="s">
        <v>45</v>
      </c>
      <c r="E56" s="12">
        <v>9205.6</v>
      </c>
    </row>
    <row r="57" spans="1:5" ht="30" customHeight="1" x14ac:dyDescent="0.15">
      <c r="A57" s="47"/>
      <c r="B57" s="5" t="s">
        <v>69</v>
      </c>
      <c r="C57" s="12">
        <v>99009.9</v>
      </c>
      <c r="D57" s="21" t="s">
        <v>45</v>
      </c>
      <c r="E57" s="12">
        <v>111707.63</v>
      </c>
    </row>
    <row r="58" spans="1:5" ht="30" customHeight="1" x14ac:dyDescent="0.15">
      <c r="A58" s="47"/>
      <c r="B58" s="5" t="s">
        <v>109</v>
      </c>
      <c r="C58" s="12">
        <v>2749.11</v>
      </c>
      <c r="D58" s="21"/>
      <c r="E58" s="12"/>
    </row>
    <row r="59" spans="1:5" ht="30" customHeight="1" x14ac:dyDescent="0.15">
      <c r="A59" s="35"/>
      <c r="B59" s="6" t="s">
        <v>7</v>
      </c>
      <c r="C59" s="16">
        <f>SUM(C39:C58)</f>
        <v>5203969.5500000007</v>
      </c>
      <c r="D59" s="6"/>
      <c r="E59" s="18">
        <f>SUM(E39:E58)</f>
        <v>6809762.0499999989</v>
      </c>
    </row>
    <row r="60" spans="1:5" ht="30" customHeight="1" x14ac:dyDescent="0.15">
      <c r="A60" s="37" t="s">
        <v>14</v>
      </c>
      <c r="B60" s="40"/>
      <c r="C60" s="43"/>
      <c r="D60" s="11" t="s">
        <v>15</v>
      </c>
      <c r="E60" s="12">
        <v>498059.51</v>
      </c>
    </row>
    <row r="61" spans="1:5" ht="30" customHeight="1" x14ac:dyDescent="0.15">
      <c r="A61" s="38"/>
      <c r="B61" s="41"/>
      <c r="C61" s="44"/>
      <c r="D61" s="1" t="s">
        <v>16</v>
      </c>
      <c r="E61" s="12">
        <v>38159.72</v>
      </c>
    </row>
    <row r="62" spans="1:5" ht="30" customHeight="1" x14ac:dyDescent="0.15">
      <c r="A62" s="38"/>
      <c r="B62" s="41"/>
      <c r="C62" s="44"/>
      <c r="D62" s="1" t="s">
        <v>20</v>
      </c>
      <c r="E62" s="12">
        <v>22264</v>
      </c>
    </row>
    <row r="63" spans="1:5" ht="30" customHeight="1" x14ac:dyDescent="0.15">
      <c r="A63" s="38"/>
      <c r="B63" s="41"/>
      <c r="C63" s="44"/>
      <c r="D63" s="1" t="s">
        <v>17</v>
      </c>
      <c r="E63" s="13">
        <v>54707.02</v>
      </c>
    </row>
    <row r="64" spans="1:5" ht="30" customHeight="1" x14ac:dyDescent="0.15">
      <c r="A64" s="38"/>
      <c r="B64" s="41"/>
      <c r="C64" s="44"/>
      <c r="D64" s="1" t="s">
        <v>19</v>
      </c>
      <c r="E64" s="12">
        <v>46495</v>
      </c>
    </row>
    <row r="65" spans="1:5" ht="30" customHeight="1" x14ac:dyDescent="0.15">
      <c r="A65" s="38"/>
      <c r="B65" s="41"/>
      <c r="C65" s="44"/>
      <c r="D65" s="1" t="s">
        <v>82</v>
      </c>
      <c r="E65" s="12">
        <v>15238.26</v>
      </c>
    </row>
    <row r="66" spans="1:5" ht="30" customHeight="1" x14ac:dyDescent="0.15">
      <c r="A66" s="38"/>
      <c r="B66" s="41"/>
      <c r="C66" s="44"/>
      <c r="D66" s="1" t="s">
        <v>18</v>
      </c>
      <c r="E66" s="12">
        <v>6558</v>
      </c>
    </row>
    <row r="67" spans="1:5" ht="30" customHeight="1" x14ac:dyDescent="0.15">
      <c r="A67" s="38"/>
      <c r="B67" s="41"/>
      <c r="C67" s="44"/>
      <c r="D67" s="1" t="s">
        <v>106</v>
      </c>
      <c r="E67" s="12">
        <v>45275.8</v>
      </c>
    </row>
    <row r="68" spans="1:5" ht="30" customHeight="1" x14ac:dyDescent="0.15">
      <c r="A68" s="38"/>
      <c r="B68" s="41"/>
      <c r="C68" s="44"/>
      <c r="D68" s="1" t="s">
        <v>29</v>
      </c>
      <c r="E68" s="12">
        <v>3760</v>
      </c>
    </row>
    <row r="69" spans="1:5" ht="30" customHeight="1" x14ac:dyDescent="0.15">
      <c r="A69" s="38"/>
      <c r="B69" s="41"/>
      <c r="C69" s="44"/>
      <c r="D69" s="20" t="s">
        <v>88</v>
      </c>
      <c r="E69" s="12">
        <v>53051.09</v>
      </c>
    </row>
    <row r="70" spans="1:5" ht="30" customHeight="1" x14ac:dyDescent="0.15">
      <c r="A70" s="39"/>
      <c r="B70" s="42"/>
      <c r="C70" s="45"/>
      <c r="D70" s="6" t="s">
        <v>7</v>
      </c>
      <c r="E70" s="18">
        <f>SUM(E60:E69)</f>
        <v>783568.4</v>
      </c>
    </row>
    <row r="71" spans="1:5" ht="30" customHeight="1" x14ac:dyDescent="0.15">
      <c r="A71" s="34" t="s">
        <v>21</v>
      </c>
      <c r="B71" s="11" t="s">
        <v>86</v>
      </c>
      <c r="C71" s="17">
        <v>856600</v>
      </c>
      <c r="D71" s="11"/>
      <c r="E71" s="13"/>
    </row>
    <row r="72" spans="1:5" ht="30" customHeight="1" x14ac:dyDescent="0.15">
      <c r="A72" s="35"/>
      <c r="B72" s="11" t="s">
        <v>85</v>
      </c>
      <c r="C72" s="17">
        <v>753205.48</v>
      </c>
      <c r="D72" s="11"/>
      <c r="E72" s="13"/>
    </row>
    <row r="73" spans="1:5" ht="30" customHeight="1" x14ac:dyDescent="0.15">
      <c r="A73" s="30" t="s">
        <v>22</v>
      </c>
      <c r="B73" s="11" t="s">
        <v>84</v>
      </c>
      <c r="C73" s="17">
        <f>669350.68+0.06-0.02</f>
        <v>669350.72000000009</v>
      </c>
      <c r="D73" s="11"/>
      <c r="E73" s="13"/>
    </row>
    <row r="74" spans="1:5" ht="30" customHeight="1" x14ac:dyDescent="0.15">
      <c r="A74" s="31" t="s">
        <v>87</v>
      </c>
      <c r="B74" s="32"/>
      <c r="C74" s="17">
        <f>SUM(C71:C73)</f>
        <v>2279156.2000000002</v>
      </c>
      <c r="D74" s="11"/>
      <c r="E74" s="13"/>
    </row>
    <row r="75" spans="1:5" ht="30" customHeight="1" x14ac:dyDescent="0.15">
      <c r="A75" s="8" t="s">
        <v>23</v>
      </c>
      <c r="B75" s="9"/>
      <c r="C75" s="16">
        <f>C7+C9+C17+C36+C59+C38+C74</f>
        <v>12119766.129999999</v>
      </c>
      <c r="D75" s="10"/>
      <c r="E75" s="16">
        <f>E7+E9+E17+E36+E70+E38+E59</f>
        <v>34556500.649999999</v>
      </c>
    </row>
  </sheetData>
  <mergeCells count="11">
    <mergeCell ref="A71:A72"/>
    <mergeCell ref="A1:E1"/>
    <mergeCell ref="A60:A70"/>
    <mergeCell ref="B60:B70"/>
    <mergeCell ref="C60:C70"/>
    <mergeCell ref="A37:A38"/>
    <mergeCell ref="A39:A59"/>
    <mergeCell ref="A4:A7"/>
    <mergeCell ref="A8:A9"/>
    <mergeCell ref="A18:A36"/>
    <mergeCell ref="A10:A17"/>
  </mergeCells>
  <phoneticPr fontId="2" type="noConversion"/>
  <printOptions horizontalCentered="1"/>
  <pageMargins left="0.23622047244094491" right="0.23622047244094491" top="0.23622047244094491" bottom="0.47244094488188981" header="0.31496062992125984" footer="0.31496062992125984"/>
  <pageSetup paperSize="9" fitToHeight="0" orientation="landscape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2021-01-08T08:36:35Z</cp:lastPrinted>
  <dcterms:created xsi:type="dcterms:W3CDTF">2016-03-01T01:36:00Z</dcterms:created>
  <dcterms:modified xsi:type="dcterms:W3CDTF">2021-06-16T02:59:05Z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